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ทุ่งต่อ\คสล2564\SML4\"/>
    </mc:Choice>
  </mc:AlternateContent>
  <bookViews>
    <workbookView xWindow="120" yWindow="30" windowWidth="12120" windowHeight="9075"/>
  </bookViews>
  <sheets>
    <sheet name="สรุปราคากลาง" sheetId="6" r:id="rId1"/>
  </sheets>
  <externalReferences>
    <externalReference r:id="rId2"/>
  </externalReferences>
  <definedNames>
    <definedName name="Oลูกรังคัดเลือกรองพื้นทาง_ขุดขน">[1]รวมตารางคำนวณ!$Q$25</definedName>
    <definedName name="_xlnm.Print_Area" localSheetId="0">สรุปราคากลาง!$A$1:$K$86</definedName>
  </definedNames>
  <calcPr calcId="152511"/>
</workbook>
</file>

<file path=xl/calcChain.xml><?xml version="1.0" encoding="utf-8"?>
<calcChain xmlns="http://schemas.openxmlformats.org/spreadsheetml/2006/main">
  <c r="F32" i="6" l="1"/>
  <c r="F30" i="6"/>
  <c r="F26" i="6"/>
  <c r="F22" i="6"/>
  <c r="H45" i="6" l="1"/>
  <c r="K45" i="6" s="1"/>
  <c r="J45" i="6" s="1"/>
  <c r="K43" i="6" l="1"/>
  <c r="J43" i="6" s="1"/>
  <c r="J30" i="6" l="1"/>
  <c r="H34" i="6" l="1"/>
  <c r="K34" i="6" s="1"/>
  <c r="J34" i="6" s="1"/>
  <c r="H26" i="6" l="1"/>
  <c r="K26" i="6" l="1"/>
  <c r="J26" i="6" s="1"/>
  <c r="H22" i="6" l="1"/>
  <c r="K22" i="6" s="1"/>
  <c r="J22" i="6" s="1"/>
  <c r="D62" i="6" l="1"/>
  <c r="J32" i="6"/>
  <c r="H35" i="6" l="1"/>
  <c r="K35" i="6" s="1"/>
  <c r="J35" i="6" s="1"/>
  <c r="D63" i="6" l="1"/>
  <c r="E61" i="6" l="1"/>
  <c r="H51" i="6" l="1"/>
  <c r="K51" i="6" l="1"/>
  <c r="H53" i="6" s="1"/>
</calcChain>
</file>

<file path=xl/sharedStrings.xml><?xml version="1.0" encoding="utf-8"?>
<sst xmlns="http://schemas.openxmlformats.org/spreadsheetml/2006/main" count="109" uniqueCount="81">
  <si>
    <t>หน่วย</t>
  </si>
  <si>
    <t>ลบ.ม.</t>
  </si>
  <si>
    <t>ปรับราคาค่าก่อสร้างเพียง</t>
  </si>
  <si>
    <t>ตร.ม.</t>
  </si>
  <si>
    <t>ลำดับ</t>
  </si>
  <si>
    <t>ราคาต่อหน่วย</t>
  </si>
  <si>
    <t>ราคาทุน</t>
  </si>
  <si>
    <t>ราคากลาง</t>
  </si>
  <si>
    <t>(  บาท  )</t>
  </si>
  <si>
    <t>TOTAL</t>
  </si>
  <si>
    <t>=</t>
  </si>
  <si>
    <t>แบบสรุปราคากลางงานก่อสร้างทาง สะพาน และท่อเหลี่ยม</t>
  </si>
  <si>
    <t>บาท/ตร.ม.</t>
  </si>
  <si>
    <t>ชุด</t>
  </si>
  <si>
    <t>ม.</t>
  </si>
  <si>
    <t>สถานที่ก่อสร้าง</t>
  </si>
  <si>
    <t>ชื่อโครงการก่อสร้าง</t>
  </si>
  <si>
    <t>หน่วยงานเจ้าของโครงการ</t>
  </si>
  <si>
    <t>1/2</t>
  </si>
  <si>
    <t>2/2</t>
  </si>
  <si>
    <t>งานผิวทาง</t>
  </si>
  <si>
    <t>งานดินถมคันทาง</t>
  </si>
  <si>
    <t>แผ่นที่</t>
  </si>
  <si>
    <t>ขนาดหรือเนื้อที่</t>
  </si>
  <si>
    <t>เฉลี่ยราคา</t>
  </si>
  <si>
    <t>งานรื้อผิวลาดยางเดิม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</si>
  <si>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</si>
  <si>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</si>
  <si>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</si>
  <si>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>ค่า FACTOR   F งานก่อสร้างทาง</t>
  </si>
  <si>
    <t>ค่า FACTOR   F งานก่อสร้างสะพานและท่อเหลี่ยม</t>
  </si>
  <si>
    <t>งานดิน</t>
  </si>
  <si>
    <t>งานรื้อโครงสร้างถนนเดิม</t>
  </si>
  <si>
    <t>งานรื้อผิวคอนกรีตเดิม</t>
  </si>
  <si>
    <t>งานทรายถมคันทาง</t>
  </si>
  <si>
    <t>งานวัสดุคัดเลือกประเภท ก</t>
  </si>
  <si>
    <t>งานรองพื้นทางและพื้นทาง</t>
  </si>
  <si>
    <t>งานรองพื้นทางวัสดุมวลรวม</t>
  </si>
  <si>
    <t>งานพื้นทางหินคลุก</t>
  </si>
  <si>
    <t>งานรื้อชั้นทางเดิมและก่อสร้างใหม่</t>
  </si>
  <si>
    <t>งานไหล่ทางวัสดุมวลรวม</t>
  </si>
  <si>
    <t>งานโครงสร้าง</t>
  </si>
  <si>
    <t>งานท่อเหลี่ยมคอนกรีตเสริมเหล็กก่อสร้างใหม่</t>
  </si>
  <si>
    <t>งานเบ็ดเตล็ด</t>
  </si>
  <si>
    <t>งานป้ายจราจร แบบ</t>
  </si>
  <si>
    <t xml:space="preserve">งานตีเส้นจราจร THERMOPLASTIC  PANT </t>
  </si>
  <si>
    <t>(สีเหลืองและสีขาว)</t>
  </si>
  <si>
    <t>งานจัดการเครื่องหมายจราจรระหว่างการก่อสร้าง</t>
  </si>
  <si>
    <t>L.S.</t>
  </si>
  <si>
    <t>รายการ</t>
  </si>
  <si>
    <t>ปริมาณ</t>
  </si>
  <si>
    <t>งาน</t>
  </si>
  <si>
    <t>Factor</t>
  </si>
  <si>
    <t>F</t>
  </si>
  <si>
    <t xml:space="preserve">ราคาต่อหน่วย </t>
  </si>
  <si>
    <t>x FF</t>
  </si>
  <si>
    <t>หนา 10 ซม. ชั้นพื้นทางหินคลุก/กรวดโม่</t>
  </si>
  <si>
    <t>หนา 10 ซม. ชั้นรองพื้นทางวัสดุมวลรวม</t>
  </si>
  <si>
    <t xml:space="preserve">งานปรับปรุงชั้นทางเดิมในที่ ขุดลึกเฉลี่ย </t>
  </si>
  <si>
    <t>20 ซม. ชั้นพื้นทางหินคลุก/กรวดโม่</t>
  </si>
  <si>
    <t>งานทรายรองใต้ผิวทางคอนกรีต</t>
  </si>
  <si>
    <t>ผิวทางปอร์ตแลนด์ซีเมนต์คอนกรีต หนา</t>
  </si>
  <si>
    <t>0.15 เมตร (ใช้ตะแกรงเหล็ก)</t>
  </si>
  <si>
    <t>รอยต่อตามขอบถนนคอนกรีตกับลาดยาง</t>
  </si>
  <si>
    <t>รอยต่อเผื่อขยายตามขวาง (Expansion Joint)</t>
  </si>
  <si>
    <t>รอยต่อเผื่อหดตามขวาง(Contraction Joint)</t>
  </si>
  <si>
    <t>รอยต่อตามยาว (Longitudinal Joint)</t>
  </si>
  <si>
    <t>ปริมาณงาน</t>
  </si>
  <si>
    <t>งานไหล่ทาง</t>
  </si>
  <si>
    <t>งานถางป่าและขุดตอ (ขนาดเบา)</t>
  </si>
  <si>
    <t xml:space="preserve">งานท่อกลมคสล.ขนาด Ø  0.60 ม.  </t>
  </si>
  <si>
    <t xml:space="preserve">งานท่อกลมคสล.ขนาด Ø  0.80 ม.  </t>
  </si>
  <si>
    <t>ก่อสร้างถนนคอนกรีตเสริมเหล็กสาย SML - บ้านห้วยหลุด หมู่ที่ 4 ตำบลทุ่งต่อ อำเภอห้วยยอด จังหวัดตรัง</t>
  </si>
  <si>
    <t>องค์การบริหารส่วนตำบลทุ่งต่อ อำเภอห้วยยอด จังหวัดตรัง</t>
  </si>
  <si>
    <t>ผิวจราจรกว้าง 4.00 เมตร ระยะทาง 300.00 เมตร หนา 0.15 เมตร ไหล่ทางลูกรังหรือหินผุ กว้างเฉลี่ยข้างละ 0.50 ม.</t>
  </si>
  <si>
    <t>หรือมีพื้นที่ไม่น้อยกว่า 1,200.00 ตารางเมตร พร้อมป้ายประชาสัมพันธ์โครงการ</t>
  </si>
  <si>
    <t>ท่อเหล็กอาบสังกะสี (คาดเหลือง) ศก. 4 นิ้ว</t>
  </si>
  <si>
    <t>ท่อน</t>
  </si>
  <si>
    <t xml:space="preserve"> 27       พฤศจิกายน  2563</t>
  </si>
  <si>
    <t>คำนวณราคากลางเมื่อวันที่</t>
  </si>
  <si>
    <t>หมู่ที่ 4  ตำบลทุ่งต่อ อำเภอห้วยยอด จังหวัดตรัง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</si>
</sst>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#."/>
    <numFmt numFmtId="188" formatCode="#,##0.0000"/>
  </numFmts>
  <fonts count="16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5"/>
      <name val="AngsanaUPC"/>
      <family val="1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b/>
      <sz val="11"/>
      <name val="TH SarabunPSK"/>
      <family val="2"/>
    </font>
    <font>
      <u/>
      <sz val="14"/>
      <name val="TH SarabunPSK"/>
      <family val="2"/>
    </font>
    <font>
      <sz val="14"/>
      <color theme="1"/>
      <name val="TH SarabunPSK"/>
      <family val="2"/>
      <charset val="222"/>
    </font>
    <font>
      <sz val="15"/>
      <name val="Angsana New"/>
      <family val="1"/>
    </font>
    <font>
      <sz val="16"/>
      <name val="Angsana New"/>
      <family val="1"/>
    </font>
    <font>
      <sz val="13.5"/>
      <name val="TH SarabunPSK"/>
      <family val="2"/>
    </font>
    <font>
      <sz val="1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5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11" fillId="0" borderId="0"/>
    <xf numFmtId="0" fontId="12" fillId="0" borderId="0"/>
    <xf numFmtId="43" fontId="13" fillId="0" borderId="0" applyFont="0" applyFill="0" applyBorder="0" applyAlignment="0" applyProtection="0"/>
  </cellStyleXfs>
  <cellXfs count="135">
    <xf numFmtId="0" fontId="0" fillId="0" borderId="0" xfId="0"/>
    <xf numFmtId="0" fontId="6" fillId="0" borderId="0" xfId="0" applyFont="1"/>
    <xf numFmtId="4" fontId="6" fillId="0" borderId="0" xfId="0" applyNumberFormat="1" applyFont="1"/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7" fillId="0" borderId="0" xfId="6" applyFont="1" applyAlignment="1">
      <alignment horizontal="left" vertical="center"/>
    </xf>
    <xf numFmtId="0" fontId="6" fillId="0" borderId="0" xfId="6" applyFont="1" applyAlignment="1">
      <alignment horizontal="center" vertical="center"/>
    </xf>
    <xf numFmtId="15" fontId="6" fillId="0" borderId="7" xfId="6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0" xfId="6" applyFont="1" applyAlignment="1">
      <alignment horizontal="left" vertical="center"/>
    </xf>
    <xf numFmtId="4" fontId="7" fillId="0" borderId="1" xfId="6" applyNumberFormat="1" applyFont="1" applyBorder="1" applyAlignment="1">
      <alignment horizontal="center" vertical="center"/>
    </xf>
    <xf numFmtId="4" fontId="8" fillId="0" borderId="1" xfId="6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9" fillId="0" borderId="1" xfId="6" applyNumberFormat="1" applyFont="1" applyBorder="1" applyAlignment="1">
      <alignment horizontal="center" vertical="center"/>
    </xf>
    <xf numFmtId="4" fontId="7" fillId="0" borderId="2" xfId="6" applyNumberFormat="1" applyFont="1" applyBorder="1" applyAlignment="1">
      <alignment horizontal="center" vertical="center"/>
    </xf>
    <xf numFmtId="4" fontId="8" fillId="0" borderId="2" xfId="6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2" fontId="6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horizontal="left"/>
    </xf>
    <xf numFmtId="43" fontId="6" fillId="0" borderId="0" xfId="0" applyNumberFormat="1" applyFont="1"/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3" fontId="6" fillId="0" borderId="0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left"/>
    </xf>
    <xf numFmtId="2" fontId="6" fillId="0" borderId="7" xfId="0" applyNumberFormat="1" applyFont="1" applyBorder="1" applyAlignment="1">
      <alignment horizontal="left"/>
    </xf>
    <xf numFmtId="2" fontId="6" fillId="0" borderId="5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 applyAlignment="1">
      <alignment horizontal="center" vertical="center"/>
    </xf>
    <xf numFmtId="0" fontId="6" fillId="0" borderId="0" xfId="7" applyFont="1" applyAlignment="1"/>
    <xf numFmtId="0" fontId="6" fillId="0" borderId="0" xfId="7" applyFont="1"/>
    <xf numFmtId="0" fontId="6" fillId="0" borderId="0" xfId="0" applyFont="1" applyBorder="1" applyAlignment="1">
      <alignment horizontal="right" vertical="center"/>
    </xf>
    <xf numFmtId="2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 indent="2"/>
    </xf>
    <xf numFmtId="0" fontId="6" fillId="0" borderId="0" xfId="0" applyFont="1" applyAlignment="1"/>
    <xf numFmtId="43" fontId="6" fillId="0" borderId="3" xfId="1" applyFont="1" applyBorder="1" applyAlignment="1">
      <alignment horizontal="right" vertical="center"/>
    </xf>
    <xf numFmtId="2" fontId="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6" fillId="0" borderId="4" xfId="0" applyNumberFormat="1" applyFont="1" applyBorder="1" applyAlignment="1">
      <alignment horizontal="left"/>
    </xf>
    <xf numFmtId="2" fontId="6" fillId="0" borderId="7" xfId="0" applyNumberFormat="1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4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188" fontId="6" fillId="0" borderId="3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43" fontId="6" fillId="0" borderId="2" xfId="1" applyFont="1" applyBorder="1" applyAlignment="1">
      <alignment horizontal="right" vertical="center"/>
    </xf>
    <xf numFmtId="188" fontId="10" fillId="0" borderId="0" xfId="0" applyNumberFormat="1" applyFont="1" applyBorder="1" applyAlignment="1">
      <alignment horizontal="right" vertical="center"/>
    </xf>
    <xf numFmtId="188" fontId="6" fillId="0" borderId="0" xfId="0" applyNumberFormat="1" applyFont="1" applyBorder="1" applyAlignment="1">
      <alignment horizontal="right" vertical="center"/>
    </xf>
    <xf numFmtId="43" fontId="6" fillId="0" borderId="0" xfId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188" fontId="6" fillId="0" borderId="1" xfId="0" applyNumberFormat="1" applyFont="1" applyBorder="1" applyAlignment="1">
      <alignment horizontal="right" vertical="center"/>
    </xf>
    <xf numFmtId="43" fontId="6" fillId="0" borderId="1" xfId="1" applyFont="1" applyBorder="1" applyAlignment="1">
      <alignment horizontal="right" vertical="center"/>
    </xf>
    <xf numFmtId="188" fontId="6" fillId="0" borderId="2" xfId="0" applyNumberFormat="1" applyFont="1" applyBorder="1" applyAlignment="1">
      <alignment horizontal="right" vertical="center"/>
    </xf>
    <xf numFmtId="43" fontId="6" fillId="0" borderId="0" xfId="1" applyFont="1" applyAlignment="1">
      <alignment horizontal="right"/>
    </xf>
    <xf numFmtId="43" fontId="6" fillId="0" borderId="7" xfId="1" applyFont="1" applyBorder="1" applyAlignment="1">
      <alignment vertical="center"/>
    </xf>
    <xf numFmtId="43" fontId="9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0" xfId="1" applyFont="1" applyAlignment="1">
      <alignment horizontal="right"/>
    </xf>
    <xf numFmtId="43" fontId="6" fillId="0" borderId="0" xfId="1" applyFont="1"/>
    <xf numFmtId="43" fontId="6" fillId="0" borderId="0" xfId="1" applyFont="1" applyAlignment="1">
      <alignment horizontal="left" indent="2"/>
    </xf>
    <xf numFmtId="43" fontId="6" fillId="0" borderId="0" xfId="1" applyFont="1" applyAlignment="1">
      <alignment horizont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43" fontId="7" fillId="0" borderId="0" xfId="1" applyFont="1" applyFill="1" applyAlignment="1">
      <alignment horizontal="right"/>
    </xf>
    <xf numFmtId="4" fontId="7" fillId="0" borderId="0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2" fontId="6" fillId="0" borderId="0" xfId="0" applyNumberFormat="1" applyFont="1" applyAlignment="1">
      <alignment horizontal="center"/>
    </xf>
    <xf numFmtId="0" fontId="7" fillId="0" borderId="0" xfId="6" applyFont="1" applyAlignment="1">
      <alignment horizontal="left" vertical="center"/>
    </xf>
    <xf numFmtId="4" fontId="7" fillId="2" borderId="2" xfId="0" applyNumberFormat="1" applyFont="1" applyFill="1" applyBorder="1" applyAlignment="1">
      <alignment horizontal="right" vertical="center"/>
    </xf>
    <xf numFmtId="0" fontId="15" fillId="0" borderId="0" xfId="0" applyFo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2" fontId="6" fillId="0" borderId="0" xfId="0" applyNumberFormat="1" applyFont="1" applyBorder="1" applyAlignment="1">
      <alignment horizontal="left"/>
    </xf>
    <xf numFmtId="2" fontId="6" fillId="0" borderId="4" xfId="0" applyNumberFormat="1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9" xfId="0" applyFont="1" applyBorder="1" applyAlignment="1">
      <alignment horizontal="center" vertical="top"/>
    </xf>
    <xf numFmtId="4" fontId="6" fillId="0" borderId="13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188" fontId="6" fillId="0" borderId="13" xfId="0" applyNumberFormat="1" applyFont="1" applyBorder="1" applyAlignment="1">
      <alignment horizontal="right" vertical="center"/>
    </xf>
    <xf numFmtId="188" fontId="6" fillId="0" borderId="14" xfId="0" applyNumberFormat="1" applyFont="1" applyBorder="1" applyAlignment="1">
      <alignment horizontal="right" vertical="center"/>
    </xf>
    <xf numFmtId="2" fontId="6" fillId="0" borderId="7" xfId="0" applyNumberFormat="1" applyFont="1" applyBorder="1" applyAlignment="1">
      <alignment horizontal="left"/>
    </xf>
    <xf numFmtId="2" fontId="6" fillId="0" borderId="5" xfId="0" applyNumberFormat="1" applyFont="1" applyBorder="1" applyAlignment="1">
      <alignment horizontal="left"/>
    </xf>
    <xf numFmtId="0" fontId="7" fillId="0" borderId="1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6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left"/>
    </xf>
    <xf numFmtId="2" fontId="6" fillId="0" borderId="9" xfId="0" applyNumberFormat="1" applyFont="1" applyBorder="1" applyAlignment="1">
      <alignment horizontal="left"/>
    </xf>
    <xf numFmtId="2" fontId="6" fillId="0" borderId="11" xfId="0" applyNumberFormat="1" applyFont="1" applyBorder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6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3" fontId="7" fillId="0" borderId="8" xfId="1" applyFont="1" applyBorder="1" applyAlignment="1">
      <alignment vertical="center"/>
    </xf>
    <xf numFmtId="43" fontId="7" fillId="0" borderId="14" xfId="1" applyFont="1" applyBorder="1" applyAlignment="1"/>
    <xf numFmtId="0" fontId="7" fillId="0" borderId="13" xfId="0" applyFont="1" applyBorder="1" applyAlignment="1">
      <alignment horizontal="center"/>
    </xf>
    <xf numFmtId="0" fontId="7" fillId="0" borderId="8" xfId="0" applyFont="1" applyBorder="1" applyAlignment="1"/>
    <xf numFmtId="2" fontId="14" fillId="0" borderId="0" xfId="0" applyNumberFormat="1" applyFont="1" applyBorder="1" applyAlignment="1">
      <alignment horizontal="left"/>
    </xf>
    <xf numFmtId="2" fontId="14" fillId="0" borderId="4" xfId="0" applyNumberFormat="1" applyFont="1" applyBorder="1" applyAlignment="1">
      <alignment horizontal="left"/>
    </xf>
    <xf numFmtId="0" fontId="7" fillId="2" borderId="13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NumberFormat="1" applyFont="1" applyBorder="1" applyAlignment="1">
      <alignment horizontal="center"/>
    </xf>
  </cellXfs>
  <cellStyles count="12">
    <cellStyle name="Comma 6" xfId="11"/>
    <cellStyle name="Normal 2" xfId="8"/>
    <cellStyle name="Normal 5" xfId="9"/>
    <cellStyle name="เครื่องหมายจุลภาค" xfId="1" builtinId="3"/>
    <cellStyle name="เครื่องหมายจุลภาค 4" xfId="2"/>
    <cellStyle name="เครื่องหมายจุลภาค 5" xfId="3"/>
    <cellStyle name="ปกติ" xfId="0" builtinId="0"/>
    <cellStyle name="ปกติ 2" xfId="4"/>
    <cellStyle name="ปกติ 3" xfId="5"/>
    <cellStyle name="ปกติ 3 2" xfId="10"/>
    <cellStyle name="ปกติ_BOQ-BANG-NGA 2" xfId="6"/>
    <cellStyle name="ปกติ_ค่า Fบางนา" xfId="7"/>
  </cellStyles>
  <dxfs count="0"/>
  <tableStyles count="0" defaultTableStyle="TableStyleMedium9" defaultPivotStyle="PivotStyleLight16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585;&#3629;&#3591;&#3594;&#3656;&#3634;&#3591;\&#3627;&#3617;&#3641;&#3656;&#3607;&#3637;&#3656;%204\&#3606;&#3609;&#3609;%20&#3588;&#3626;&#3621;.&#3626;&#3634;&#3618;%20SML%20-%20&#3610;&#3657;&#3634;&#3609;&#3627;&#3657;&#3623;&#3618;&#3627;&#3621;&#3640;&#3604;\&#3650;&#3611;&#3619;&#3649;&#3585;&#3619;&#3617;&#3611;&#3619;&#3632;&#3617;&#3634;&#3603;&#3619;&#3634;&#3588;&#3634;&#3591;&#3634;&#3609;&#3606;&#3609;&#3609;%20&#3588;&#3626;&#3621;.%20update&#3605;&#3634;&#3617;&#3586;&#3657;&#3629;&#3617;&#3641;&#3621;15&#3605;&#3640;&#3621;&#3634;&#3588;&#3617;255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่านก่อน"/>
      <sheetName val="ข้อมูลโครงการ"/>
      <sheetName val="ค่าวัสดุที่แหล่ง"/>
      <sheetName val="ข้อมูลวัสดุ"/>
      <sheetName val="ข้อมูลค่าแรงงาน"/>
      <sheetName val="BOQ"/>
      <sheetName val="ปริมาณงาน"/>
      <sheetName val="สรุปวัสดุและค่าดำเนินการ"/>
      <sheetName val="ระยะทางและค่าขนส่ง"/>
      <sheetName val="ข้อมูลงานคอนกรีต"/>
      <sheetName val="Unit Cost"/>
      <sheetName val="รวมตารางคำนวณ"/>
      <sheetName val="ท่อ คสล."/>
      <sheetName val="Factor F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">
          <cell r="K19">
            <v>1645.8348800000001</v>
          </cell>
        </row>
      </sheetData>
      <sheetData sheetId="10"/>
      <sheetData sheetId="11">
        <row r="25">
          <cell r="Q25">
            <v>31.88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97"/>
  <sheetViews>
    <sheetView tabSelected="1" view="pageBreakPreview" zoomScale="110" zoomScaleNormal="100" zoomScaleSheetLayoutView="110" workbookViewId="0">
      <selection activeCell="D7" sqref="D7:K7"/>
    </sheetView>
  </sheetViews>
  <sheetFormatPr defaultRowHeight="18.75" x14ac:dyDescent="0.3"/>
  <cols>
    <col min="1" max="1" width="5.28515625" style="1" customWidth="1"/>
    <col min="2" max="2" width="4" style="1" customWidth="1"/>
    <col min="3" max="3" width="11" style="1" customWidth="1"/>
    <col min="4" max="4" width="21.140625" style="1" customWidth="1"/>
    <col min="5" max="5" width="5.42578125" style="1" customWidth="1"/>
    <col min="6" max="6" width="7.7109375" style="2" customWidth="1"/>
    <col min="7" max="7" width="8.85546875" style="1" customWidth="1"/>
    <col min="8" max="8" width="11.28515625" style="1" customWidth="1"/>
    <col min="9" max="9" width="6.85546875" style="1" customWidth="1"/>
    <col min="10" max="10" width="12.28515625" style="79" customWidth="1"/>
    <col min="11" max="11" width="12.28515625" style="1" customWidth="1"/>
    <col min="12" max="13" width="9.140625" style="1"/>
    <col min="14" max="14" width="12.42578125" style="1" bestFit="1" customWidth="1"/>
    <col min="15" max="15" width="11" style="1" bestFit="1" customWidth="1"/>
    <col min="16" max="16384" width="9.140625" style="1"/>
  </cols>
  <sheetData>
    <row r="1" spans="1:11" x14ac:dyDescent="0.3">
      <c r="J1" s="74" t="s">
        <v>22</v>
      </c>
      <c r="K1" s="4" t="s">
        <v>18</v>
      </c>
    </row>
    <row r="2" spans="1:11" x14ac:dyDescent="0.3">
      <c r="A2" s="121" t="s">
        <v>11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x14ac:dyDescent="0.3">
      <c r="A3" s="5" t="s">
        <v>16</v>
      </c>
      <c r="B3" s="6"/>
      <c r="C3" s="6"/>
      <c r="D3" s="122" t="s">
        <v>72</v>
      </c>
      <c r="E3" s="123"/>
      <c r="F3" s="123"/>
      <c r="G3" s="123"/>
      <c r="H3" s="123"/>
      <c r="I3" s="123"/>
      <c r="J3" s="123"/>
      <c r="K3" s="123"/>
    </row>
    <row r="4" spans="1:11" x14ac:dyDescent="0.3">
      <c r="A4" s="88" t="s">
        <v>67</v>
      </c>
      <c r="B4" s="6"/>
      <c r="C4" s="6"/>
      <c r="D4" s="122" t="s">
        <v>74</v>
      </c>
      <c r="E4" s="123"/>
      <c r="F4" s="123"/>
      <c r="G4" s="123"/>
      <c r="H4" s="123"/>
      <c r="I4" s="123"/>
      <c r="J4" s="123"/>
      <c r="K4" s="123"/>
    </row>
    <row r="5" spans="1:11" x14ac:dyDescent="0.3">
      <c r="A5" s="5"/>
      <c r="B5" s="6"/>
      <c r="C5" s="6"/>
      <c r="D5" s="122" t="s">
        <v>75</v>
      </c>
      <c r="E5" s="122"/>
      <c r="F5" s="122"/>
      <c r="G5" s="122"/>
      <c r="H5" s="122"/>
      <c r="I5" s="122"/>
      <c r="J5" s="122"/>
      <c r="K5" s="122"/>
    </row>
    <row r="6" spans="1:11" x14ac:dyDescent="0.3">
      <c r="A6" s="88" t="s">
        <v>15</v>
      </c>
      <c r="B6" s="6"/>
      <c r="C6" s="6"/>
      <c r="D6" s="122" t="s">
        <v>80</v>
      </c>
      <c r="E6" s="123"/>
      <c r="F6" s="123"/>
      <c r="G6" s="123"/>
      <c r="H6" s="123"/>
      <c r="I6" s="123"/>
      <c r="J6" s="123"/>
      <c r="K6" s="123"/>
    </row>
    <row r="7" spans="1:11" x14ac:dyDescent="0.3">
      <c r="A7" s="88" t="s">
        <v>17</v>
      </c>
      <c r="B7" s="6"/>
      <c r="C7" s="6"/>
      <c r="D7" s="122" t="s">
        <v>73</v>
      </c>
      <c r="E7" s="123"/>
      <c r="F7" s="123"/>
      <c r="G7" s="123"/>
      <c r="H7" s="123"/>
      <c r="I7" s="123"/>
      <c r="J7" s="123"/>
      <c r="K7" s="123"/>
    </row>
    <row r="8" spans="1:11" x14ac:dyDescent="0.3">
      <c r="A8" s="88" t="s">
        <v>79</v>
      </c>
      <c r="B8" s="6"/>
      <c r="C8" s="6"/>
      <c r="D8" s="7" t="s">
        <v>78</v>
      </c>
      <c r="E8" s="8"/>
      <c r="F8" s="9"/>
      <c r="G8" s="8"/>
      <c r="H8" s="8"/>
      <c r="I8" s="8"/>
      <c r="J8" s="75"/>
      <c r="K8" s="10"/>
    </row>
    <row r="9" spans="1:11" x14ac:dyDescent="0.3">
      <c r="A9" s="109" t="s">
        <v>4</v>
      </c>
      <c r="B9" s="111" t="s">
        <v>49</v>
      </c>
      <c r="C9" s="112"/>
      <c r="D9" s="113"/>
      <c r="E9" s="109" t="s">
        <v>0</v>
      </c>
      <c r="F9" s="11" t="s">
        <v>50</v>
      </c>
      <c r="G9" s="14" t="s">
        <v>5</v>
      </c>
      <c r="H9" s="12" t="s">
        <v>6</v>
      </c>
      <c r="I9" s="13" t="s">
        <v>52</v>
      </c>
      <c r="J9" s="76" t="s">
        <v>54</v>
      </c>
      <c r="K9" s="13" t="s">
        <v>7</v>
      </c>
    </row>
    <row r="10" spans="1:11" x14ac:dyDescent="0.3">
      <c r="A10" s="110"/>
      <c r="B10" s="114"/>
      <c r="C10" s="115"/>
      <c r="D10" s="116"/>
      <c r="E10" s="117"/>
      <c r="F10" s="15" t="s">
        <v>51</v>
      </c>
      <c r="G10" s="15"/>
      <c r="H10" s="16" t="s">
        <v>8</v>
      </c>
      <c r="I10" s="17" t="s">
        <v>53</v>
      </c>
      <c r="J10" s="77" t="s">
        <v>55</v>
      </c>
      <c r="K10" s="17"/>
    </row>
    <row r="11" spans="1:11" x14ac:dyDescent="0.3">
      <c r="A11" s="18">
        <v>1</v>
      </c>
      <c r="B11" s="118" t="s">
        <v>32</v>
      </c>
      <c r="C11" s="119"/>
      <c r="D11" s="120"/>
      <c r="E11" s="19"/>
      <c r="F11" s="61"/>
      <c r="G11" s="23"/>
      <c r="H11" s="20"/>
      <c r="I11" s="62"/>
      <c r="J11" s="51"/>
      <c r="K11" s="51"/>
    </row>
    <row r="12" spans="1:11" x14ac:dyDescent="0.3">
      <c r="A12" s="18"/>
      <c r="B12" s="21">
        <v>1.1000000000000001</v>
      </c>
      <c r="C12" s="94" t="s">
        <v>25</v>
      </c>
      <c r="D12" s="95"/>
      <c r="E12" s="22" t="s">
        <v>3</v>
      </c>
      <c r="F12" s="61"/>
      <c r="G12" s="23"/>
      <c r="H12" s="23"/>
      <c r="I12" s="63"/>
      <c r="J12" s="51"/>
      <c r="K12" s="51"/>
    </row>
    <row r="13" spans="1:11" x14ac:dyDescent="0.3">
      <c r="A13" s="18"/>
      <c r="B13" s="21">
        <v>1.2</v>
      </c>
      <c r="C13" s="94" t="s">
        <v>33</v>
      </c>
      <c r="D13" s="95"/>
      <c r="E13" s="22" t="s">
        <v>3</v>
      </c>
      <c r="F13" s="61"/>
      <c r="G13" s="23"/>
      <c r="H13" s="23"/>
      <c r="I13" s="63"/>
      <c r="J13" s="51"/>
      <c r="K13" s="51"/>
    </row>
    <row r="14" spans="1:11" x14ac:dyDescent="0.3">
      <c r="A14" s="18">
        <v>2</v>
      </c>
      <c r="B14" s="96" t="s">
        <v>31</v>
      </c>
      <c r="C14" s="97"/>
      <c r="D14" s="98"/>
      <c r="E14" s="22"/>
      <c r="F14" s="61"/>
      <c r="G14" s="23"/>
      <c r="H14" s="23"/>
      <c r="I14" s="63"/>
      <c r="J14" s="51"/>
      <c r="K14" s="51"/>
    </row>
    <row r="15" spans="1:11" x14ac:dyDescent="0.3">
      <c r="A15" s="18"/>
      <c r="B15" s="57">
        <v>2.1</v>
      </c>
      <c r="C15" s="94" t="s">
        <v>69</v>
      </c>
      <c r="D15" s="95"/>
      <c r="E15" s="22" t="s">
        <v>3</v>
      </c>
      <c r="F15" s="61"/>
      <c r="G15" s="23"/>
      <c r="H15" s="23"/>
      <c r="I15" s="63"/>
      <c r="J15" s="51"/>
      <c r="K15" s="51"/>
    </row>
    <row r="16" spans="1:11" x14ac:dyDescent="0.3">
      <c r="A16" s="18"/>
      <c r="B16" s="57">
        <v>2.2000000000000002</v>
      </c>
      <c r="C16" s="94" t="s">
        <v>21</v>
      </c>
      <c r="D16" s="95"/>
      <c r="E16" s="22" t="s">
        <v>1</v>
      </c>
      <c r="F16" s="61"/>
      <c r="G16" s="23"/>
      <c r="H16" s="23"/>
      <c r="I16" s="63"/>
      <c r="J16" s="51"/>
      <c r="K16" s="51"/>
    </row>
    <row r="17" spans="1:11" x14ac:dyDescent="0.3">
      <c r="A17" s="18"/>
      <c r="B17" s="57">
        <v>2.2999999999999998</v>
      </c>
      <c r="C17" s="94" t="s">
        <v>34</v>
      </c>
      <c r="D17" s="95"/>
      <c r="E17" s="22" t="s">
        <v>1</v>
      </c>
      <c r="F17" s="61"/>
      <c r="G17" s="23"/>
      <c r="H17" s="23"/>
      <c r="I17" s="63"/>
      <c r="J17" s="51"/>
      <c r="K17" s="51"/>
    </row>
    <row r="18" spans="1:11" x14ac:dyDescent="0.3">
      <c r="A18" s="18"/>
      <c r="B18" s="57">
        <v>2.4</v>
      </c>
      <c r="C18" s="94" t="s">
        <v>35</v>
      </c>
      <c r="D18" s="95"/>
      <c r="E18" s="22" t="s">
        <v>1</v>
      </c>
      <c r="F18" s="61"/>
      <c r="G18" s="23"/>
      <c r="H18" s="23"/>
      <c r="I18" s="63"/>
      <c r="J18" s="51"/>
      <c r="K18" s="51"/>
    </row>
    <row r="19" spans="1:11" x14ac:dyDescent="0.3">
      <c r="A19" s="18">
        <v>3</v>
      </c>
      <c r="B19" s="96" t="s">
        <v>36</v>
      </c>
      <c r="C19" s="97"/>
      <c r="D19" s="98"/>
      <c r="E19" s="22"/>
      <c r="F19" s="61"/>
      <c r="G19" s="23"/>
      <c r="H19" s="23"/>
      <c r="I19" s="63"/>
      <c r="J19" s="51"/>
      <c r="K19" s="51"/>
    </row>
    <row r="20" spans="1:11" x14ac:dyDescent="0.3">
      <c r="A20" s="18"/>
      <c r="B20" s="57">
        <v>3.1</v>
      </c>
      <c r="C20" s="94" t="s">
        <v>39</v>
      </c>
      <c r="D20" s="95"/>
      <c r="E20" s="22" t="s">
        <v>3</v>
      </c>
      <c r="F20" s="61"/>
      <c r="G20" s="23"/>
      <c r="H20" s="23"/>
      <c r="I20" s="63"/>
      <c r="J20" s="51"/>
      <c r="K20" s="51"/>
    </row>
    <row r="21" spans="1:11" x14ac:dyDescent="0.3">
      <c r="A21" s="18"/>
      <c r="B21" s="57"/>
      <c r="C21" s="54" t="s">
        <v>56</v>
      </c>
      <c r="D21" s="55"/>
      <c r="E21" s="22"/>
      <c r="F21" s="61"/>
      <c r="G21" s="23"/>
      <c r="H21" s="23"/>
      <c r="I21" s="63"/>
      <c r="J21" s="51"/>
      <c r="K21" s="51"/>
    </row>
    <row r="22" spans="1:11" x14ac:dyDescent="0.3">
      <c r="A22" s="18"/>
      <c r="B22" s="57">
        <v>3.2</v>
      </c>
      <c r="C22" s="94" t="s">
        <v>39</v>
      </c>
      <c r="D22" s="95"/>
      <c r="E22" s="22" t="s">
        <v>3</v>
      </c>
      <c r="F22" s="61">
        <f>5*300</f>
        <v>1500</v>
      </c>
      <c r="G22" s="23">
        <v>10.86</v>
      </c>
      <c r="H22" s="23">
        <f>G22*F22</f>
        <v>16290</v>
      </c>
      <c r="I22" s="63">
        <v>1.3794999999999999</v>
      </c>
      <c r="J22" s="51">
        <f>K22/F22</f>
        <v>14.98137</v>
      </c>
      <c r="K22" s="51">
        <f>H22*I22</f>
        <v>22472.055</v>
      </c>
    </row>
    <row r="23" spans="1:11" x14ac:dyDescent="0.3">
      <c r="A23" s="18"/>
      <c r="B23" s="57"/>
      <c r="C23" s="54" t="s">
        <v>57</v>
      </c>
      <c r="D23" s="55"/>
      <c r="E23" s="22"/>
      <c r="F23" s="61"/>
      <c r="G23" s="23"/>
      <c r="H23" s="23"/>
      <c r="I23" s="63"/>
      <c r="J23" s="51"/>
      <c r="K23" s="51"/>
    </row>
    <row r="24" spans="1:11" x14ac:dyDescent="0.3">
      <c r="A24" s="18"/>
      <c r="B24" s="57">
        <v>3.3</v>
      </c>
      <c r="C24" s="94" t="s">
        <v>37</v>
      </c>
      <c r="D24" s="95"/>
      <c r="E24" s="22" t="s">
        <v>1</v>
      </c>
      <c r="F24" s="61"/>
      <c r="G24" s="23"/>
      <c r="H24" s="23"/>
      <c r="I24" s="63"/>
      <c r="J24" s="51"/>
      <c r="K24" s="51"/>
    </row>
    <row r="25" spans="1:11" x14ac:dyDescent="0.3">
      <c r="A25" s="18"/>
      <c r="B25" s="57">
        <v>3.4</v>
      </c>
      <c r="C25" s="94" t="s">
        <v>38</v>
      </c>
      <c r="D25" s="95"/>
      <c r="E25" s="22" t="s">
        <v>1</v>
      </c>
      <c r="F25" s="61"/>
      <c r="G25" s="23"/>
      <c r="H25" s="23"/>
      <c r="I25" s="63"/>
      <c r="J25" s="51"/>
      <c r="K25" s="51"/>
    </row>
    <row r="26" spans="1:11" x14ac:dyDescent="0.3">
      <c r="A26" s="18"/>
      <c r="B26" s="57">
        <v>3.5</v>
      </c>
      <c r="C26" s="94" t="s">
        <v>60</v>
      </c>
      <c r="D26" s="95"/>
      <c r="E26" s="22" t="s">
        <v>1</v>
      </c>
      <c r="F26" s="61">
        <f>4*300*0.05</f>
        <v>60</v>
      </c>
      <c r="G26" s="23">
        <v>607.6</v>
      </c>
      <c r="H26" s="23">
        <f>G26*F26</f>
        <v>36456</v>
      </c>
      <c r="I26" s="63">
        <v>1.3794999999999999</v>
      </c>
      <c r="J26" s="51">
        <f>K26/F26</f>
        <v>838.18419999999992</v>
      </c>
      <c r="K26" s="51">
        <f>H26*I26</f>
        <v>50291.051999999996</v>
      </c>
    </row>
    <row r="27" spans="1:11" x14ac:dyDescent="0.3">
      <c r="A27" s="18"/>
      <c r="B27" s="57">
        <v>3.6</v>
      </c>
      <c r="C27" s="94" t="s">
        <v>58</v>
      </c>
      <c r="D27" s="95"/>
      <c r="E27" s="22" t="s">
        <v>3</v>
      </c>
      <c r="F27" s="61"/>
      <c r="G27" s="23"/>
      <c r="H27" s="23"/>
      <c r="I27" s="63"/>
      <c r="J27" s="51"/>
      <c r="K27" s="51"/>
    </row>
    <row r="28" spans="1:11" x14ac:dyDescent="0.3">
      <c r="A28" s="18"/>
      <c r="B28" s="57"/>
      <c r="C28" s="94" t="s">
        <v>59</v>
      </c>
      <c r="D28" s="95"/>
      <c r="E28" s="22"/>
      <c r="F28" s="61"/>
      <c r="G28" s="23"/>
      <c r="H28" s="23"/>
      <c r="I28" s="63"/>
      <c r="J28" s="51"/>
      <c r="K28" s="51"/>
    </row>
    <row r="29" spans="1:11" x14ac:dyDescent="0.3">
      <c r="A29" s="18"/>
      <c r="B29" s="57">
        <v>3.7</v>
      </c>
      <c r="C29" s="94" t="s">
        <v>40</v>
      </c>
      <c r="D29" s="95"/>
      <c r="E29" s="22" t="s">
        <v>1</v>
      </c>
      <c r="F29" s="61"/>
      <c r="G29" s="23"/>
      <c r="H29" s="23"/>
      <c r="I29" s="63"/>
      <c r="J29" s="51"/>
      <c r="K29" s="51"/>
    </row>
    <row r="30" spans="1:11" x14ac:dyDescent="0.3">
      <c r="A30" s="18"/>
      <c r="B30" s="60">
        <v>3.8</v>
      </c>
      <c r="C30" s="94" t="s">
        <v>68</v>
      </c>
      <c r="D30" s="95"/>
      <c r="E30" s="22" t="s">
        <v>1</v>
      </c>
      <c r="F30" s="61">
        <f>1*300*0.2</f>
        <v>60</v>
      </c>
      <c r="G30" s="23">
        <v>164.73</v>
      </c>
      <c r="H30" s="23">
        <v>9883.65</v>
      </c>
      <c r="I30" s="63">
        <v>1.3794999999999999</v>
      </c>
      <c r="J30" s="51">
        <f>K30/F30</f>
        <v>227.24166666666667</v>
      </c>
      <c r="K30" s="51">
        <v>13634.5</v>
      </c>
    </row>
    <row r="31" spans="1:11" x14ac:dyDescent="0.3">
      <c r="A31" s="18">
        <v>4</v>
      </c>
      <c r="B31" s="96" t="s">
        <v>20</v>
      </c>
      <c r="C31" s="97"/>
      <c r="D31" s="98"/>
      <c r="E31" s="22"/>
      <c r="F31" s="61"/>
      <c r="G31" s="23"/>
      <c r="H31" s="23"/>
      <c r="I31" s="63"/>
      <c r="J31" s="51"/>
      <c r="K31" s="51"/>
    </row>
    <row r="32" spans="1:11" x14ac:dyDescent="0.3">
      <c r="A32" s="18"/>
      <c r="B32" s="21">
        <v>4.0999999999999996</v>
      </c>
      <c r="C32" s="94" t="s">
        <v>61</v>
      </c>
      <c r="D32" s="95"/>
      <c r="E32" s="22" t="s">
        <v>3</v>
      </c>
      <c r="F32" s="61">
        <f>4*300</f>
        <v>1200</v>
      </c>
      <c r="G32" s="23">
        <v>301.31</v>
      </c>
      <c r="H32" s="23">
        <v>361573.24</v>
      </c>
      <c r="I32" s="63">
        <v>1.3794999999999999</v>
      </c>
      <c r="J32" s="51">
        <f>K32/F32</f>
        <v>415.65857499999998</v>
      </c>
      <c r="K32" s="51">
        <v>498790.29</v>
      </c>
    </row>
    <row r="33" spans="1:11" x14ac:dyDescent="0.3">
      <c r="A33" s="18"/>
      <c r="B33" s="21"/>
      <c r="C33" s="94" t="s">
        <v>62</v>
      </c>
      <c r="D33" s="95"/>
      <c r="E33" s="22" t="s">
        <v>3</v>
      </c>
      <c r="F33" s="61"/>
      <c r="G33" s="23"/>
      <c r="H33" s="23"/>
      <c r="I33" s="62"/>
      <c r="J33" s="51"/>
      <c r="K33" s="51"/>
    </row>
    <row r="34" spans="1:11" x14ac:dyDescent="0.3">
      <c r="A34" s="18"/>
      <c r="B34" s="57">
        <v>4.2</v>
      </c>
      <c r="C34" s="128" t="s">
        <v>64</v>
      </c>
      <c r="D34" s="129"/>
      <c r="E34" s="22" t="s">
        <v>14</v>
      </c>
      <c r="F34" s="61">
        <v>8</v>
      </c>
      <c r="G34" s="23">
        <v>188.63</v>
      </c>
      <c r="H34" s="23">
        <f>G34*F34</f>
        <v>1509.04</v>
      </c>
      <c r="I34" s="63">
        <v>1.3794999999999999</v>
      </c>
      <c r="J34" s="51">
        <f>K34/F34</f>
        <v>260.21508499999999</v>
      </c>
      <c r="K34" s="51">
        <f>H34*I34</f>
        <v>2081.7206799999999</v>
      </c>
    </row>
    <row r="35" spans="1:11" x14ac:dyDescent="0.3">
      <c r="A35" s="18"/>
      <c r="B35" s="21">
        <v>4.3</v>
      </c>
      <c r="C35" s="94" t="s">
        <v>65</v>
      </c>
      <c r="D35" s="95"/>
      <c r="E35" s="22" t="s">
        <v>14</v>
      </c>
      <c r="F35" s="61">
        <v>108</v>
      </c>
      <c r="G35" s="23">
        <v>122.24</v>
      </c>
      <c r="H35" s="23">
        <f>G35*F35</f>
        <v>13201.92</v>
      </c>
      <c r="I35" s="63">
        <v>1.3794999999999999</v>
      </c>
      <c r="J35" s="51">
        <f>K35/F35</f>
        <v>168.63008000000002</v>
      </c>
      <c r="K35" s="51">
        <f>H35*I35</f>
        <v>18212.048640000001</v>
      </c>
    </row>
    <row r="36" spans="1:11" x14ac:dyDescent="0.3">
      <c r="A36" s="18"/>
      <c r="B36" s="57">
        <v>4.4000000000000004</v>
      </c>
      <c r="C36" s="94" t="s">
        <v>66</v>
      </c>
      <c r="D36" s="95"/>
      <c r="E36" s="22" t="s">
        <v>14</v>
      </c>
      <c r="F36" s="61"/>
      <c r="G36" s="23"/>
      <c r="H36" s="23"/>
      <c r="I36" s="63"/>
      <c r="J36" s="51"/>
      <c r="K36" s="51"/>
    </row>
    <row r="37" spans="1:11" x14ac:dyDescent="0.3">
      <c r="A37" s="59"/>
      <c r="B37" s="58">
        <v>4.5</v>
      </c>
      <c r="C37" s="107" t="s">
        <v>63</v>
      </c>
      <c r="D37" s="108"/>
      <c r="E37" s="27" t="s">
        <v>14</v>
      </c>
      <c r="F37" s="64"/>
      <c r="G37" s="28"/>
      <c r="H37" s="28"/>
      <c r="I37" s="65"/>
      <c r="J37" s="66"/>
      <c r="K37" s="66"/>
    </row>
    <row r="38" spans="1:11" x14ac:dyDescent="0.3">
      <c r="A38" s="29"/>
      <c r="B38" s="30"/>
      <c r="C38" s="31"/>
      <c r="D38" s="31"/>
      <c r="E38" s="32"/>
      <c r="F38" s="33"/>
      <c r="G38" s="33"/>
      <c r="H38" s="33"/>
      <c r="I38" s="67"/>
      <c r="J38" s="74" t="s">
        <v>22</v>
      </c>
      <c r="K38" s="4" t="s">
        <v>19</v>
      </c>
    </row>
    <row r="39" spans="1:11" x14ac:dyDescent="0.3">
      <c r="A39" s="34"/>
      <c r="B39" s="53"/>
      <c r="C39" s="56"/>
      <c r="D39" s="56"/>
      <c r="E39" s="52"/>
      <c r="F39" s="35"/>
      <c r="G39" s="35"/>
      <c r="H39" s="35"/>
      <c r="I39" s="68"/>
      <c r="J39" s="69"/>
      <c r="K39" s="69"/>
    </row>
    <row r="40" spans="1:11" x14ac:dyDescent="0.3">
      <c r="A40" s="37">
        <v>5</v>
      </c>
      <c r="B40" s="99" t="s">
        <v>41</v>
      </c>
      <c r="C40" s="100"/>
      <c r="D40" s="101"/>
      <c r="E40" s="22"/>
      <c r="F40" s="70"/>
      <c r="G40" s="20"/>
      <c r="H40" s="20"/>
      <c r="I40" s="71"/>
      <c r="J40" s="72"/>
      <c r="K40" s="72"/>
    </row>
    <row r="41" spans="1:11" x14ac:dyDescent="0.3">
      <c r="A41" s="18"/>
      <c r="B41" s="21">
        <v>5.0999999999999996</v>
      </c>
      <c r="C41" s="94" t="s">
        <v>42</v>
      </c>
      <c r="D41" s="95"/>
      <c r="E41" s="22" t="s">
        <v>14</v>
      </c>
      <c r="F41" s="61"/>
      <c r="G41" s="23"/>
      <c r="H41" s="23"/>
      <c r="I41" s="62"/>
      <c r="J41" s="51"/>
      <c r="K41" s="51"/>
    </row>
    <row r="42" spans="1:11" x14ac:dyDescent="0.3">
      <c r="A42" s="18"/>
      <c r="B42" s="21">
        <v>5.2</v>
      </c>
      <c r="C42" s="94" t="s">
        <v>70</v>
      </c>
      <c r="D42" s="95"/>
      <c r="E42" s="22" t="s">
        <v>14</v>
      </c>
      <c r="F42" s="61"/>
      <c r="G42" s="23"/>
      <c r="H42" s="23"/>
      <c r="I42" s="62"/>
      <c r="J42" s="51"/>
      <c r="K42" s="51"/>
    </row>
    <row r="43" spans="1:11" x14ac:dyDescent="0.3">
      <c r="A43" s="18"/>
      <c r="B43" s="57">
        <v>5.3</v>
      </c>
      <c r="C43" s="94" t="s">
        <v>71</v>
      </c>
      <c r="D43" s="95"/>
      <c r="E43" s="22" t="s">
        <v>14</v>
      </c>
      <c r="F43" s="61">
        <v>9</v>
      </c>
      <c r="G43" s="23">
        <v>2772.92</v>
      </c>
      <c r="H43" s="23">
        <v>24956.25</v>
      </c>
      <c r="I43" s="63">
        <v>1.3794999999999999</v>
      </c>
      <c r="J43" s="51">
        <f>K43*F43</f>
        <v>309844.32187499997</v>
      </c>
      <c r="K43" s="51">
        <f>H43*I43</f>
        <v>34427.146874999999</v>
      </c>
    </row>
    <row r="44" spans="1:11" x14ac:dyDescent="0.3">
      <c r="A44" s="18">
        <v>6</v>
      </c>
      <c r="B44" s="96" t="s">
        <v>43</v>
      </c>
      <c r="C44" s="97"/>
      <c r="D44" s="98"/>
      <c r="E44" s="22"/>
      <c r="F44" s="61"/>
      <c r="G44" s="23"/>
      <c r="H44" s="23"/>
      <c r="I44" s="63"/>
      <c r="J44" s="51"/>
      <c r="K44" s="51"/>
    </row>
    <row r="45" spans="1:11" x14ac:dyDescent="0.3">
      <c r="A45" s="18"/>
      <c r="B45" s="21">
        <v>6.1</v>
      </c>
      <c r="C45" s="94" t="s">
        <v>76</v>
      </c>
      <c r="D45" s="95"/>
      <c r="E45" s="22" t="s">
        <v>77</v>
      </c>
      <c r="F45" s="61">
        <v>1</v>
      </c>
      <c r="G45" s="23">
        <v>1680</v>
      </c>
      <c r="H45" s="23">
        <f>F45*G45</f>
        <v>1680</v>
      </c>
      <c r="I45" s="63">
        <v>1.3794999999999999</v>
      </c>
      <c r="J45" s="51">
        <f>K45/F45</f>
        <v>2317.56</v>
      </c>
      <c r="K45" s="51">
        <f>H45*I45</f>
        <v>2317.56</v>
      </c>
    </row>
    <row r="46" spans="1:11" x14ac:dyDescent="0.3">
      <c r="A46" s="18"/>
      <c r="B46" s="57">
        <v>6.2</v>
      </c>
      <c r="C46" s="94" t="s">
        <v>44</v>
      </c>
      <c r="D46" s="95"/>
      <c r="E46" s="22" t="s">
        <v>13</v>
      </c>
      <c r="F46" s="61"/>
      <c r="G46" s="23"/>
      <c r="H46" s="23"/>
      <c r="I46" s="62"/>
      <c r="J46" s="51"/>
      <c r="K46" s="51"/>
    </row>
    <row r="47" spans="1:11" x14ac:dyDescent="0.3">
      <c r="A47" s="18"/>
      <c r="B47" s="57">
        <v>6.3</v>
      </c>
      <c r="C47" s="94" t="s">
        <v>45</v>
      </c>
      <c r="D47" s="95"/>
      <c r="E47" s="22" t="s">
        <v>3</v>
      </c>
      <c r="F47" s="61"/>
      <c r="G47" s="23"/>
      <c r="H47" s="23"/>
      <c r="I47" s="63"/>
      <c r="J47" s="51"/>
      <c r="K47" s="51"/>
    </row>
    <row r="48" spans="1:11" x14ac:dyDescent="0.3">
      <c r="A48" s="18"/>
      <c r="B48" s="57"/>
      <c r="C48" s="54" t="s">
        <v>46</v>
      </c>
      <c r="D48" s="55"/>
      <c r="E48" s="22"/>
      <c r="F48" s="61"/>
      <c r="G48" s="23"/>
      <c r="H48" s="23"/>
      <c r="I48" s="62"/>
      <c r="J48" s="51"/>
      <c r="K48" s="51"/>
    </row>
    <row r="49" spans="1:14" x14ac:dyDescent="0.3">
      <c r="A49" s="18">
        <v>7</v>
      </c>
      <c r="B49" s="96" t="s">
        <v>47</v>
      </c>
      <c r="C49" s="97"/>
      <c r="D49" s="98"/>
      <c r="E49" s="22" t="s">
        <v>48</v>
      </c>
      <c r="F49" s="61"/>
      <c r="G49" s="23"/>
      <c r="H49" s="23"/>
      <c r="I49" s="63"/>
      <c r="J49" s="51"/>
      <c r="K49" s="51"/>
    </row>
    <row r="50" spans="1:14" x14ac:dyDescent="0.3">
      <c r="A50" s="26"/>
      <c r="B50" s="38"/>
      <c r="C50" s="39"/>
      <c r="D50" s="40"/>
      <c r="E50" s="27"/>
      <c r="F50" s="64"/>
      <c r="G50" s="28"/>
      <c r="H50" s="28"/>
      <c r="I50" s="73"/>
      <c r="J50" s="66"/>
      <c r="K50" s="66"/>
    </row>
    <row r="51" spans="1:14" x14ac:dyDescent="0.3">
      <c r="A51" s="34"/>
      <c r="B51" s="34"/>
      <c r="C51" s="41"/>
      <c r="D51" s="42"/>
      <c r="E51" s="34"/>
      <c r="F51" s="35"/>
      <c r="G51" s="35"/>
      <c r="H51" s="28">
        <f>SUM(H11:H50)</f>
        <v>465550.1</v>
      </c>
      <c r="I51" s="46"/>
      <c r="J51" s="78" t="s">
        <v>9</v>
      </c>
      <c r="K51" s="89">
        <f>SUM(K11:K50)</f>
        <v>642226.37319500011</v>
      </c>
    </row>
    <row r="52" spans="1:14" x14ac:dyDescent="0.3">
      <c r="A52" s="34"/>
      <c r="B52" s="34"/>
      <c r="C52" s="41"/>
      <c r="D52" s="42"/>
      <c r="E52" s="34"/>
      <c r="F52" s="35"/>
      <c r="G52" s="82"/>
      <c r="H52" s="86"/>
      <c r="I52" s="83"/>
      <c r="J52" s="84"/>
      <c r="K52" s="85"/>
    </row>
    <row r="53" spans="1:14" x14ac:dyDescent="0.3">
      <c r="A53" s="21"/>
      <c r="B53" s="1" t="s">
        <v>26</v>
      </c>
      <c r="D53" s="21"/>
      <c r="G53" s="1" t="s">
        <v>10</v>
      </c>
      <c r="H53" s="103">
        <f>K51</f>
        <v>642226.37319500011</v>
      </c>
      <c r="I53" s="104"/>
      <c r="N53" s="25"/>
    </row>
    <row r="54" spans="1:14" x14ac:dyDescent="0.3">
      <c r="A54" s="21"/>
      <c r="B54" s="1" t="s">
        <v>27</v>
      </c>
      <c r="D54" s="21"/>
      <c r="G54" s="1" t="s">
        <v>10</v>
      </c>
      <c r="H54" s="103"/>
      <c r="I54" s="104"/>
    </row>
    <row r="55" spans="1:14" x14ac:dyDescent="0.3">
      <c r="A55" s="21"/>
      <c r="B55" s="1" t="s">
        <v>28</v>
      </c>
      <c r="D55" s="21"/>
      <c r="G55" s="1" t="s">
        <v>10</v>
      </c>
      <c r="H55" s="103"/>
      <c r="I55" s="104"/>
    </row>
    <row r="56" spans="1:14" ht="12" customHeight="1" x14ac:dyDescent="0.3">
      <c r="A56" s="21"/>
      <c r="D56" s="21"/>
      <c r="H56" s="43"/>
    </row>
    <row r="57" spans="1:14" x14ac:dyDescent="0.3">
      <c r="A57" s="21"/>
      <c r="B57" s="1" t="s">
        <v>29</v>
      </c>
      <c r="D57" s="21"/>
      <c r="G57" s="1" t="s">
        <v>10</v>
      </c>
      <c r="H57" s="105">
        <v>1.3794999999999999</v>
      </c>
      <c r="I57" s="106"/>
      <c r="J57" s="36"/>
      <c r="K57" s="44"/>
    </row>
    <row r="58" spans="1:14" x14ac:dyDescent="0.3">
      <c r="A58" s="21"/>
      <c r="B58" s="1" t="s">
        <v>30</v>
      </c>
      <c r="D58" s="21"/>
      <c r="G58" s="1" t="s">
        <v>10</v>
      </c>
      <c r="H58" s="103"/>
      <c r="I58" s="104"/>
      <c r="J58" s="36"/>
      <c r="K58" s="45"/>
    </row>
    <row r="59" spans="1:14" ht="10.5" customHeight="1" x14ac:dyDescent="0.3">
      <c r="A59" s="21"/>
      <c r="D59" s="21"/>
      <c r="H59" s="43"/>
      <c r="J59" s="36"/>
      <c r="K59" s="42"/>
    </row>
    <row r="60" spans="1:14" ht="7.5" customHeight="1" x14ac:dyDescent="0.3">
      <c r="A60" s="21"/>
      <c r="D60" s="21"/>
      <c r="H60" s="35"/>
      <c r="I60" s="46"/>
      <c r="J60" s="36"/>
      <c r="K60" s="44"/>
    </row>
    <row r="61" spans="1:14" x14ac:dyDescent="0.3">
      <c r="A61" s="126" t="s">
        <v>2</v>
      </c>
      <c r="B61" s="127"/>
      <c r="C61" s="127"/>
      <c r="D61" s="127"/>
      <c r="E61" s="130" t="str">
        <f>BAHTTEXT(J61)</f>
        <v>หกแสนสี่หมื่นสองพันบาทถ้วน</v>
      </c>
      <c r="F61" s="131"/>
      <c r="G61" s="131"/>
      <c r="H61" s="131"/>
      <c r="I61" s="132"/>
      <c r="J61" s="124">
        <v>642000</v>
      </c>
      <c r="K61" s="125"/>
    </row>
    <row r="62" spans="1:14" ht="24" customHeight="1" x14ac:dyDescent="0.3">
      <c r="B62" s="102" t="s">
        <v>23</v>
      </c>
      <c r="C62" s="102"/>
      <c r="D62" s="92">
        <f>F32</f>
        <v>1200</v>
      </c>
      <c r="E62" s="24" t="s">
        <v>3</v>
      </c>
      <c r="F62" s="48"/>
      <c r="G62" s="3"/>
      <c r="H62" s="49"/>
      <c r="I62" s="49"/>
      <c r="J62" s="80"/>
      <c r="N62" s="25"/>
    </row>
    <row r="63" spans="1:14" x14ac:dyDescent="0.3">
      <c r="B63" s="93" t="s">
        <v>24</v>
      </c>
      <c r="C63" s="93"/>
      <c r="D63" s="47">
        <f>J61/D62</f>
        <v>535</v>
      </c>
      <c r="E63" s="1" t="s">
        <v>12</v>
      </c>
    </row>
    <row r="64" spans="1:14" x14ac:dyDescent="0.3">
      <c r="B64" s="91"/>
      <c r="C64" s="91"/>
      <c r="D64" s="47"/>
    </row>
    <row r="65" spans="4:10" x14ac:dyDescent="0.3">
      <c r="D65" s="87"/>
      <c r="E65" s="93"/>
      <c r="F65" s="93"/>
      <c r="G65" s="93"/>
      <c r="H65" s="93"/>
      <c r="J65" s="81"/>
    </row>
    <row r="66" spans="4:10" s="50" customFormat="1" x14ac:dyDescent="0.3">
      <c r="E66" s="133"/>
      <c r="F66" s="133"/>
      <c r="G66" s="133"/>
      <c r="H66" s="133"/>
    </row>
    <row r="67" spans="4:10" ht="24.95" customHeight="1" x14ac:dyDescent="0.3">
      <c r="E67" s="133"/>
      <c r="F67" s="133"/>
      <c r="G67" s="133"/>
      <c r="H67" s="133"/>
      <c r="J67" s="1"/>
    </row>
    <row r="68" spans="4:10" x14ac:dyDescent="0.3">
      <c r="E68" s="133"/>
      <c r="F68" s="133"/>
      <c r="G68" s="133"/>
      <c r="H68" s="133"/>
      <c r="J68" s="1"/>
    </row>
    <row r="69" spans="4:10" s="50" customFormat="1" x14ac:dyDescent="0.3">
      <c r="E69" s="93"/>
      <c r="F69" s="93"/>
      <c r="G69" s="93"/>
      <c r="H69" s="93"/>
    </row>
    <row r="70" spans="4:10" s="50" customFormat="1" x14ac:dyDescent="0.3">
      <c r="E70" s="133"/>
      <c r="F70" s="133"/>
      <c r="G70" s="133"/>
      <c r="H70" s="133"/>
    </row>
    <row r="71" spans="4:10" ht="24.95" customHeight="1" x14ac:dyDescent="0.3">
      <c r="E71" s="133"/>
      <c r="F71" s="133"/>
      <c r="G71" s="133"/>
      <c r="H71" s="133"/>
      <c r="J71" s="1"/>
    </row>
    <row r="72" spans="4:10" s="50" customFormat="1" x14ac:dyDescent="0.3">
      <c r="E72" s="134"/>
      <c r="F72" s="134"/>
      <c r="G72" s="134"/>
      <c r="H72" s="134"/>
    </row>
    <row r="73" spans="4:10" x14ac:dyDescent="0.3">
      <c r="E73" s="93"/>
      <c r="F73" s="93"/>
      <c r="G73" s="93"/>
      <c r="H73" s="93"/>
      <c r="J73" s="1"/>
    </row>
    <row r="74" spans="4:10" x14ac:dyDescent="0.3">
      <c r="E74" s="133"/>
      <c r="F74" s="133"/>
      <c r="G74" s="133"/>
      <c r="H74" s="133"/>
      <c r="J74" s="1"/>
    </row>
    <row r="75" spans="4:10" s="90" customFormat="1" x14ac:dyDescent="0.3">
      <c r="E75" s="133"/>
      <c r="F75" s="133"/>
      <c r="G75" s="133"/>
      <c r="H75" s="133"/>
      <c r="I75" s="1"/>
    </row>
    <row r="76" spans="4:10" s="90" customFormat="1" x14ac:dyDescent="0.3">
      <c r="F76" s="1"/>
      <c r="G76" s="1"/>
      <c r="H76" s="1"/>
      <c r="I76" s="1"/>
    </row>
    <row r="88" spans="6:10" s="50" customFormat="1" x14ac:dyDescent="0.3"/>
    <row r="89" spans="6:10" ht="24.95" customHeight="1" x14ac:dyDescent="0.3">
      <c r="F89" s="1"/>
      <c r="J89" s="1"/>
    </row>
    <row r="90" spans="6:10" x14ac:dyDescent="0.3">
      <c r="F90" s="1"/>
      <c r="J90" s="1"/>
    </row>
    <row r="91" spans="6:10" s="50" customFormat="1" x14ac:dyDescent="0.3"/>
    <row r="92" spans="6:10" s="50" customFormat="1" x14ac:dyDescent="0.3"/>
    <row r="93" spans="6:10" ht="24.95" customHeight="1" x14ac:dyDescent="0.3">
      <c r="F93" s="1"/>
      <c r="J93" s="1"/>
    </row>
    <row r="94" spans="6:10" s="50" customFormat="1" x14ac:dyDescent="0.3"/>
    <row r="95" spans="6:10" x14ac:dyDescent="0.3">
      <c r="F95" s="1"/>
      <c r="J95" s="1"/>
    </row>
    <row r="96" spans="6:10" x14ac:dyDescent="0.3">
      <c r="F96" s="1"/>
      <c r="J96" s="1"/>
    </row>
    <row r="97" spans="6:9" s="90" customFormat="1" x14ac:dyDescent="0.3">
      <c r="F97" s="1"/>
      <c r="G97" s="1"/>
      <c r="H97" s="1"/>
      <c r="I97" s="1"/>
    </row>
  </sheetData>
  <mergeCells count="64">
    <mergeCell ref="E75:H75"/>
    <mergeCell ref="E74:H74"/>
    <mergeCell ref="E71:H71"/>
    <mergeCell ref="E72:H72"/>
    <mergeCell ref="E73:H73"/>
    <mergeCell ref="E66:H66"/>
    <mergeCell ref="E67:H67"/>
    <mergeCell ref="E68:H68"/>
    <mergeCell ref="E69:H69"/>
    <mergeCell ref="E70:H70"/>
    <mergeCell ref="J61:K61"/>
    <mergeCell ref="A61:D61"/>
    <mergeCell ref="C29:D29"/>
    <mergeCell ref="C12:D12"/>
    <mergeCell ref="C33:D33"/>
    <mergeCell ref="C43:D43"/>
    <mergeCell ref="C35:D35"/>
    <mergeCell ref="C34:D34"/>
    <mergeCell ref="E61:I61"/>
    <mergeCell ref="C30:D30"/>
    <mergeCell ref="C26:D26"/>
    <mergeCell ref="B14:D14"/>
    <mergeCell ref="C15:D15"/>
    <mergeCell ref="C16:D16"/>
    <mergeCell ref="C17:D17"/>
    <mergeCell ref="C18:D18"/>
    <mergeCell ref="A2:K2"/>
    <mergeCell ref="D3:K3"/>
    <mergeCell ref="D7:K7"/>
    <mergeCell ref="D5:K5"/>
    <mergeCell ref="D4:K4"/>
    <mergeCell ref="D6:K6"/>
    <mergeCell ref="A9:A10"/>
    <mergeCell ref="B9:D10"/>
    <mergeCell ref="E9:E10"/>
    <mergeCell ref="C13:D13"/>
    <mergeCell ref="B11:D11"/>
    <mergeCell ref="C20:D20"/>
    <mergeCell ref="C22:D22"/>
    <mergeCell ref="B19:D19"/>
    <mergeCell ref="C24:D24"/>
    <mergeCell ref="C25:D25"/>
    <mergeCell ref="B31:D31"/>
    <mergeCell ref="B44:D44"/>
    <mergeCell ref="C45:D45"/>
    <mergeCell ref="C27:D27"/>
    <mergeCell ref="C28:D28"/>
    <mergeCell ref="C32:D32"/>
    <mergeCell ref="C37:D37"/>
    <mergeCell ref="C41:D41"/>
    <mergeCell ref="C42:D42"/>
    <mergeCell ref="E65:H65"/>
    <mergeCell ref="C46:D46"/>
    <mergeCell ref="C47:D47"/>
    <mergeCell ref="B49:D49"/>
    <mergeCell ref="C36:D36"/>
    <mergeCell ref="B40:D40"/>
    <mergeCell ref="B63:C63"/>
    <mergeCell ref="B62:C62"/>
    <mergeCell ref="H53:I53"/>
    <mergeCell ref="H54:I54"/>
    <mergeCell ref="H55:I55"/>
    <mergeCell ref="H57:I57"/>
    <mergeCell ref="H58:I58"/>
  </mergeCells>
  <phoneticPr fontId="0" type="noConversion"/>
  <pageMargins left="0.43307086614173229" right="0.19685039370078741" top="0.55118110236220474" bottom="0.59055118110236227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สรุปราคากลาง</vt:lpstr>
      <vt:lpstr>สรุปราคากลาง!Print_Area</vt:lpstr>
    </vt:vector>
  </TitlesOfParts>
  <Company>Boonseanrang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BBB</cp:lastModifiedBy>
  <cp:lastPrinted>2020-12-03T03:19:46Z</cp:lastPrinted>
  <dcterms:created xsi:type="dcterms:W3CDTF">2005-03-05T09:54:06Z</dcterms:created>
  <dcterms:modified xsi:type="dcterms:W3CDTF">2020-12-09T08:18:47Z</dcterms:modified>
</cp:coreProperties>
</file>